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per1\Documents\"/>
    </mc:Choice>
  </mc:AlternateContent>
  <bookViews>
    <workbookView xWindow="360" yWindow="12" windowWidth="11340" windowHeight="6540" tabRatio="758"/>
  </bookViews>
  <sheets>
    <sheet name="Табл.13" sheetId="13" r:id="rId1"/>
  </sheets>
  <calcPr calcId="162913"/>
</workbook>
</file>

<file path=xl/calcChain.xml><?xml version="1.0" encoding="utf-8"?>
<calcChain xmlns="http://schemas.openxmlformats.org/spreadsheetml/2006/main">
  <c r="C45" i="13" l="1"/>
  <c r="D45" i="13"/>
  <c r="E45" i="13"/>
  <c r="F45" i="13"/>
  <c r="G45" i="13"/>
  <c r="H45" i="13"/>
  <c r="I45" i="13"/>
  <c r="J45" i="13"/>
  <c r="K45" i="13"/>
  <c r="L45" i="13"/>
  <c r="M45" i="13"/>
  <c r="N45" i="13"/>
  <c r="B45" i="13"/>
  <c r="G42" i="13"/>
  <c r="G43" i="13"/>
  <c r="G41" i="13"/>
  <c r="N43" i="13" l="1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M43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J40" i="13"/>
  <c r="J4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I43" i="13"/>
  <c r="G30" i="13"/>
  <c r="I30" i="13" s="1"/>
  <c r="G31" i="13"/>
  <c r="I31" i="13" s="1"/>
  <c r="G32" i="13"/>
  <c r="I32" i="13" s="1"/>
  <c r="G33" i="13"/>
  <c r="I33" i="13" s="1"/>
  <c r="G34" i="13"/>
  <c r="I34" i="13" s="1"/>
  <c r="G35" i="13"/>
  <c r="I35" i="13" s="1"/>
  <c r="G36" i="13"/>
  <c r="I36" i="13" s="1"/>
  <c r="G37" i="13"/>
  <c r="I37" i="13" s="1"/>
  <c r="G38" i="13"/>
  <c r="I38" i="13" s="1"/>
  <c r="G39" i="13"/>
  <c r="I39" i="13" s="1"/>
  <c r="G40" i="13"/>
  <c r="I40" i="13" s="1"/>
  <c r="N9" i="13" l="1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G18" i="13"/>
  <c r="I18" i="13" s="1"/>
  <c r="G19" i="13"/>
  <c r="I19" i="13" s="1"/>
  <c r="G20" i="13"/>
  <c r="I20" i="13" s="1"/>
  <c r="G21" i="13"/>
  <c r="I21" i="13" s="1"/>
  <c r="G22" i="13"/>
  <c r="I22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J9" i="13"/>
  <c r="J10" i="13"/>
  <c r="J11" i="13"/>
  <c r="J12" i="13"/>
  <c r="J13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G9" i="13"/>
  <c r="I9" i="13" s="1"/>
  <c r="G10" i="13"/>
  <c r="I10" i="13" s="1"/>
  <c r="G11" i="13"/>
  <c r="I11" i="13" s="1"/>
  <c r="G12" i="13"/>
  <c r="I12" i="13" s="1"/>
  <c r="G13" i="13"/>
  <c r="I13" i="13" s="1"/>
  <c r="G14" i="13"/>
  <c r="I14" i="13" s="1"/>
  <c r="G15" i="13"/>
  <c r="I15" i="13" s="1"/>
  <c r="G16" i="13"/>
  <c r="I16" i="13" s="1"/>
  <c r="G17" i="13"/>
  <c r="I17" i="13" s="1"/>
</calcChain>
</file>

<file path=xl/comments1.xml><?xml version="1.0" encoding="utf-8"?>
<comments xmlns="http://schemas.openxmlformats.org/spreadsheetml/2006/main">
  <authors>
    <author>oper1</author>
  </authors>
  <commentList>
    <comment ref="H9" authorId="0" shapeId="0">
      <text>
        <r>
          <rPr>
            <sz val="8"/>
            <color indexed="81"/>
            <rFont val="Tahoma"/>
          </rPr>
          <t xml:space="preserve">В том числе
</t>
        </r>
        <r>
          <rPr>
            <sz val="10"/>
            <color indexed="81"/>
            <rFont val="Tahoma"/>
            <family val="2"/>
            <charset val="204"/>
          </rPr>
          <t xml:space="preserve">2008 ракет
</t>
        </r>
      </text>
    </comment>
    <comment ref="H10" authorId="0" shapeId="0">
      <text>
        <r>
          <rPr>
            <sz val="10"/>
            <color indexed="81"/>
            <rFont val="Tahoma"/>
            <family val="2"/>
            <charset val="204"/>
          </rPr>
          <t>В том числе
9257 ракет</t>
        </r>
        <r>
          <rPr>
            <sz val="8"/>
            <color indexed="81"/>
            <rFont val="Tahoma"/>
          </rPr>
          <t xml:space="preserve">
</t>
        </r>
      </text>
    </comment>
    <comment ref="H11" authorId="0" shapeId="0">
      <text>
        <r>
          <rPr>
            <sz val="10"/>
            <color indexed="81"/>
            <rFont val="Tahoma"/>
            <family val="2"/>
            <charset val="204"/>
          </rPr>
          <t>В том числе
10718 ракет</t>
        </r>
        <r>
          <rPr>
            <sz val="8"/>
            <color indexed="81"/>
            <rFont val="Tahoma"/>
          </rPr>
          <t xml:space="preserve">
</t>
        </r>
      </text>
    </comment>
    <comment ref="H12" authorId="0" shapeId="0">
      <text>
        <r>
          <rPr>
            <sz val="10"/>
            <color indexed="81"/>
            <rFont val="Tahoma"/>
            <family val="2"/>
            <charset val="204"/>
          </rPr>
          <t>В том числе
13460 ракет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<sst xmlns="http://schemas.openxmlformats.org/spreadsheetml/2006/main" count="24" uniqueCount="23">
  <si>
    <t>Дней с</t>
  </si>
  <si>
    <t>Обработано облаков</t>
  </si>
  <si>
    <t>воздейст</t>
  </si>
  <si>
    <t>%</t>
  </si>
  <si>
    <t>Год</t>
  </si>
  <si>
    <t>Расход ПГИ</t>
  </si>
  <si>
    <t xml:space="preserve"> тыс.га</t>
  </si>
  <si>
    <t xml:space="preserve"> тыс. га</t>
  </si>
  <si>
    <t>всего</t>
  </si>
  <si>
    <t xml:space="preserve"> 100 000 га</t>
  </si>
  <si>
    <r>
      <t>S</t>
    </r>
    <r>
      <rPr>
        <vertAlign val="subscript"/>
        <sz val="10"/>
        <rFont val="Arial Cyr"/>
        <family val="2"/>
        <charset val="204"/>
      </rPr>
      <t>ЗТ</t>
    </r>
  </si>
  <si>
    <r>
      <t>S</t>
    </r>
    <r>
      <rPr>
        <vertAlign val="subscript"/>
        <sz val="10"/>
        <color indexed="59"/>
        <rFont val="Arial Cyr"/>
        <family val="2"/>
        <charset val="204"/>
      </rPr>
      <t>С/Х</t>
    </r>
  </si>
  <si>
    <r>
      <t xml:space="preserve">Ущерб </t>
    </r>
    <r>
      <rPr>
        <sz val="8"/>
        <color indexed="59"/>
        <rFont val="Arial Cyr"/>
        <family val="2"/>
        <charset val="204"/>
      </rPr>
      <t>тыс.га</t>
    </r>
  </si>
  <si>
    <t>Сохраненная</t>
  </si>
  <si>
    <t>Эффективность</t>
  </si>
  <si>
    <t>градоопас</t>
  </si>
  <si>
    <t>градовых</t>
  </si>
  <si>
    <t>на 1 облако</t>
  </si>
  <si>
    <t xml:space="preserve"> до  защиты</t>
  </si>
  <si>
    <t>фактический</t>
  </si>
  <si>
    <r>
      <t>S</t>
    </r>
    <r>
      <rPr>
        <sz val="8"/>
        <rFont val="Arial Cyr"/>
        <family val="2"/>
        <charset val="204"/>
      </rPr>
      <t xml:space="preserve">  тыс.га</t>
    </r>
  </si>
  <si>
    <t>Среднее 10л</t>
  </si>
  <si>
    <t>РЕЗУЛЬТАТЫ   ПРОТИВОГРАДОВЫХ   РАБОТ  ФГБУ "СЕВЕРО-КАВКАЗСКАЯ  ВС"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</si>
</sst>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59"/>
      <name val="Arial Cyr"/>
      <family val="2"/>
      <charset val="204"/>
    </font>
    <font>
      <vertAlign val="subscript"/>
      <sz val="10"/>
      <name val="Arial Cyr"/>
      <family val="2"/>
      <charset val="204"/>
    </font>
    <font>
      <vertAlign val="subscript"/>
      <sz val="10"/>
      <color indexed="59"/>
      <name val="Arial Cyr"/>
      <family val="2"/>
      <charset val="204"/>
    </font>
    <font>
      <sz val="8"/>
      <color indexed="59"/>
      <name val="Arial Cyr"/>
      <family val="2"/>
      <charset val="204"/>
    </font>
    <font>
      <sz val="8"/>
      <name val="Arial Cyr"/>
      <family val="2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21"/>
      <name val="Arial Cyr"/>
      <family val="2"/>
      <charset val="204"/>
    </font>
    <font>
      <sz val="10"/>
      <color indexed="62"/>
      <name val="Arial Cyr"/>
      <family val="2"/>
      <charset val="204"/>
    </font>
    <font>
      <sz val="8"/>
      <color indexed="81"/>
      <name val="Tahoma"/>
    </font>
    <font>
      <sz val="10"/>
      <color indexed="81"/>
      <name val="Tahoma"/>
      <family val="2"/>
      <charset val="204"/>
    </font>
    <font>
      <b/>
      <sz val="10"/>
      <color indexed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38"/>
      </left>
      <right/>
      <top style="double">
        <color indexed="38"/>
      </top>
      <bottom style="double">
        <color indexed="38"/>
      </bottom>
      <diagonal/>
    </border>
    <border>
      <left/>
      <right/>
      <top style="double">
        <color indexed="38"/>
      </top>
      <bottom style="double">
        <color indexed="38"/>
      </bottom>
      <diagonal/>
    </border>
    <border>
      <left/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1" fontId="1" fillId="8" borderId="16" xfId="0" applyNumberFormat="1" applyFont="1" applyFill="1" applyBorder="1" applyAlignment="1">
      <alignment horizontal="right"/>
    </xf>
    <xf numFmtId="49" fontId="1" fillId="3" borderId="24" xfId="0" applyNumberFormat="1" applyFont="1" applyFill="1" applyBorder="1" applyAlignment="1">
      <alignment horizontal="right"/>
    </xf>
    <xf numFmtId="1" fontId="1" fillId="10" borderId="10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3" fillId="0" borderId="29" xfId="0" applyFont="1" applyFill="1" applyBorder="1" applyAlignment="1">
      <alignment horizontal="right"/>
    </xf>
    <xf numFmtId="49" fontId="1" fillId="3" borderId="30" xfId="0" applyNumberFormat="1" applyFont="1" applyFill="1" applyBorder="1" applyAlignment="1">
      <alignment horizontal="right"/>
    </xf>
    <xf numFmtId="1" fontId="1" fillId="10" borderId="14" xfId="0" applyNumberFormat="1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1" fontId="1" fillId="8" borderId="27" xfId="0" applyNumberFormat="1" applyFont="1" applyFill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1" fontId="1" fillId="8" borderId="6" xfId="0" applyNumberFormat="1" applyFont="1" applyFill="1" applyBorder="1" applyAlignment="1">
      <alignment horizontal="right"/>
    </xf>
    <xf numFmtId="1" fontId="1" fillId="10" borderId="5" xfId="0" applyNumberFormat="1" applyFont="1" applyFill="1" applyBorder="1" applyAlignment="1">
      <alignment horizontal="right"/>
    </xf>
    <xf numFmtId="1" fontId="1" fillId="3" borderId="1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center"/>
    </xf>
    <xf numFmtId="1" fontId="1" fillId="3" borderId="21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1" fontId="1" fillId="0" borderId="25" xfId="0" applyNumberFormat="1" applyFont="1" applyFill="1" applyBorder="1" applyAlignment="1">
      <alignment horizontal="right"/>
    </xf>
    <xf numFmtId="164" fontId="1" fillId="6" borderId="11" xfId="0" applyNumberFormat="1" applyFont="1" applyFill="1" applyBorder="1" applyAlignment="1">
      <alignment horizontal="right"/>
    </xf>
    <xf numFmtId="164" fontId="1" fillId="9" borderId="9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1" fontId="1" fillId="0" borderId="26" xfId="0" applyNumberFormat="1" applyFont="1" applyFill="1" applyBorder="1" applyAlignment="1">
      <alignment horizontal="right"/>
    </xf>
    <xf numFmtId="164" fontId="1" fillId="6" borderId="15" xfId="0" applyNumberFormat="1" applyFont="1" applyFill="1" applyBorder="1" applyAlignment="1">
      <alignment horizontal="right"/>
    </xf>
    <xf numFmtId="164" fontId="1" fillId="9" borderId="13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164" fontId="1" fillId="6" borderId="18" xfId="0" applyNumberFormat="1" applyFont="1" applyFill="1" applyBorder="1" applyAlignment="1">
      <alignment horizontal="right"/>
    </xf>
    <xf numFmtId="164" fontId="1" fillId="9" borderId="17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164" fontId="1" fillId="6" borderId="3" xfId="0" applyNumberFormat="1" applyFont="1" applyFill="1" applyBorder="1" applyAlignment="1">
      <alignment horizontal="right"/>
    </xf>
    <xf numFmtId="164" fontId="1" fillId="9" borderId="1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10" borderId="0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10" fillId="2" borderId="5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/>
    </xf>
    <xf numFmtId="2" fontId="1" fillId="2" borderId="35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right"/>
    </xf>
    <xf numFmtId="0" fontId="16" fillId="0" borderId="19" xfId="0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right"/>
    </xf>
    <xf numFmtId="1" fontId="1" fillId="0" borderId="27" xfId="0" applyNumberFormat="1" applyFont="1" applyFill="1" applyBorder="1" applyAlignment="1">
      <alignment horizontal="right"/>
    </xf>
    <xf numFmtId="1" fontId="1" fillId="10" borderId="41" xfId="0" applyNumberFormat="1" applyFont="1" applyFill="1" applyBorder="1" applyAlignment="1">
      <alignment horizontal="right"/>
    </xf>
    <xf numFmtId="1" fontId="1" fillId="3" borderId="17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2:N46"/>
  <sheetViews>
    <sheetView tabSelected="1" zoomScaleNormal="100" workbookViewId="0">
      <selection activeCell="P21" sqref="P21"/>
    </sheetView>
  </sheetViews>
  <sheetFormatPr defaultRowHeight="13.2" x14ac:dyDescent="0.25"/>
  <cols>
    <col min="2" max="2" width="8.44140625" customWidth="1"/>
    <col min="5" max="5" width="9" customWidth="1"/>
    <col min="6" max="6" width="8.5546875" customWidth="1"/>
    <col min="7" max="7" width="7.109375" customWidth="1"/>
    <col min="8" max="8" width="7.44140625" customWidth="1"/>
    <col min="12" max="12" width="9.44140625" style="76" customWidth="1"/>
    <col min="13" max="13" width="12.109375" customWidth="1"/>
    <col min="14" max="14" width="13.5546875" customWidth="1"/>
  </cols>
  <sheetData>
    <row r="2" spans="1:14" ht="13.8" thickBot="1" x14ac:dyDescent="0.3"/>
    <row r="3" spans="1:14" ht="16.8" thickTop="1" thickBot="1" x14ac:dyDescent="0.3">
      <c r="A3" s="1"/>
      <c r="B3" s="1"/>
      <c r="C3" s="92" t="s">
        <v>22</v>
      </c>
      <c r="D3" s="93"/>
      <c r="E3" s="93"/>
      <c r="F3" s="93"/>
      <c r="G3" s="93"/>
      <c r="H3" s="93"/>
      <c r="I3" s="93"/>
      <c r="J3" s="93"/>
      <c r="K3" s="93"/>
      <c r="L3" s="93"/>
      <c r="M3" s="94"/>
      <c r="N3" s="1"/>
    </row>
    <row r="4" spans="1:14" ht="13.8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7"/>
      <c r="M4" s="1"/>
      <c r="N4" s="1"/>
    </row>
    <row r="5" spans="1:14" ht="13.8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7"/>
      <c r="M5" s="1"/>
      <c r="N5" s="1"/>
    </row>
    <row r="6" spans="1:14" ht="16.2" thickTop="1" x14ac:dyDescent="0.35">
      <c r="A6" s="2" t="s">
        <v>4</v>
      </c>
      <c r="B6" s="3" t="s">
        <v>10</v>
      </c>
      <c r="C6" s="2" t="s">
        <v>11</v>
      </c>
      <c r="D6" s="4" t="s">
        <v>0</v>
      </c>
      <c r="E6" s="95" t="s">
        <v>1</v>
      </c>
      <c r="F6" s="96"/>
      <c r="G6" s="97"/>
      <c r="H6" s="98" t="s">
        <v>5</v>
      </c>
      <c r="I6" s="98"/>
      <c r="J6" s="99"/>
      <c r="K6" s="95" t="s">
        <v>12</v>
      </c>
      <c r="L6" s="96"/>
      <c r="M6" s="5" t="s">
        <v>13</v>
      </c>
      <c r="N6" s="3" t="s">
        <v>14</v>
      </c>
    </row>
    <row r="7" spans="1:14" ht="13.8" thickBot="1" x14ac:dyDescent="0.3">
      <c r="A7" s="6"/>
      <c r="B7" s="7" t="s">
        <v>6</v>
      </c>
      <c r="C7" s="8" t="s">
        <v>7</v>
      </c>
      <c r="D7" s="9" t="s">
        <v>2</v>
      </c>
      <c r="E7" s="73" t="s">
        <v>15</v>
      </c>
      <c r="F7" s="11" t="s">
        <v>16</v>
      </c>
      <c r="G7" s="74" t="s">
        <v>8</v>
      </c>
      <c r="H7" s="72" t="s">
        <v>8</v>
      </c>
      <c r="I7" s="10" t="s">
        <v>17</v>
      </c>
      <c r="J7" s="12" t="s">
        <v>9</v>
      </c>
      <c r="K7" s="13" t="s">
        <v>18</v>
      </c>
      <c r="L7" s="78" t="s">
        <v>19</v>
      </c>
      <c r="M7" s="14" t="s">
        <v>20</v>
      </c>
      <c r="N7" s="7" t="s">
        <v>3</v>
      </c>
    </row>
    <row r="8" spans="1:14" ht="14.4" thickTop="1" thickBot="1" x14ac:dyDescent="0.3">
      <c r="A8" s="15">
        <v>1</v>
      </c>
      <c r="B8" s="16">
        <v>2</v>
      </c>
      <c r="C8" s="16">
        <v>3</v>
      </c>
      <c r="D8" s="17">
        <v>4</v>
      </c>
      <c r="E8" s="16">
        <v>6</v>
      </c>
      <c r="F8" s="16"/>
      <c r="G8" s="16">
        <v>9</v>
      </c>
      <c r="H8" s="17">
        <v>10</v>
      </c>
      <c r="I8" s="16">
        <v>11</v>
      </c>
      <c r="J8" s="18">
        <v>12</v>
      </c>
      <c r="K8" s="16">
        <v>13</v>
      </c>
      <c r="L8" s="79">
        <v>14</v>
      </c>
      <c r="M8" s="16">
        <v>15</v>
      </c>
      <c r="N8" s="19">
        <v>16</v>
      </c>
    </row>
    <row r="9" spans="1:14" ht="13.8" thickTop="1" x14ac:dyDescent="0.25">
      <c r="A9" s="20">
        <v>1985</v>
      </c>
      <c r="B9" s="21">
        <v>870</v>
      </c>
      <c r="C9" s="45">
        <v>655</v>
      </c>
      <c r="D9" s="46">
        <v>44</v>
      </c>
      <c r="E9" s="22">
        <v>290</v>
      </c>
      <c r="F9" s="23">
        <v>140</v>
      </c>
      <c r="G9" s="24">
        <f>E9+F9</f>
        <v>430</v>
      </c>
      <c r="H9" s="47">
        <v>8956</v>
      </c>
      <c r="I9" s="48">
        <f t="shared" ref="I9:I43" si="0">H9/G9</f>
        <v>20.827906976744185</v>
      </c>
      <c r="J9" s="25">
        <f t="shared" ref="J9:J43" si="1">H9/B9*100</f>
        <v>1029.4252873563219</v>
      </c>
      <c r="K9" s="49">
        <v>42.8</v>
      </c>
      <c r="L9" s="80">
        <v>10.321</v>
      </c>
      <c r="M9" s="50">
        <f t="shared" ref="M9:M24" si="2">K9-L9</f>
        <v>32.478999999999999</v>
      </c>
      <c r="N9" s="26">
        <f t="shared" ref="N9:N43" si="3">(1-L9/K9)*100</f>
        <v>75.885514018691595</v>
      </c>
    </row>
    <row r="10" spans="1:14" x14ac:dyDescent="0.25">
      <c r="A10" s="27">
        <v>1986</v>
      </c>
      <c r="B10" s="28">
        <v>870</v>
      </c>
      <c r="C10" s="51">
        <v>655</v>
      </c>
      <c r="D10" s="52">
        <v>58</v>
      </c>
      <c r="E10" s="29">
        <v>430</v>
      </c>
      <c r="F10" s="23">
        <v>174</v>
      </c>
      <c r="G10" s="30">
        <f>E10+F10</f>
        <v>604</v>
      </c>
      <c r="H10" s="53">
        <v>13768</v>
      </c>
      <c r="I10" s="54">
        <f t="shared" si="0"/>
        <v>22.794701986754966</v>
      </c>
      <c r="J10" s="31">
        <f t="shared" si="1"/>
        <v>1582.528735632184</v>
      </c>
      <c r="K10" s="55">
        <v>42.8</v>
      </c>
      <c r="L10" s="81">
        <v>14.922000000000001</v>
      </c>
      <c r="M10" s="56">
        <f t="shared" si="2"/>
        <v>27.877999999999997</v>
      </c>
      <c r="N10" s="32">
        <f t="shared" si="3"/>
        <v>65.13551401869158</v>
      </c>
    </row>
    <row r="11" spans="1:14" x14ac:dyDescent="0.25">
      <c r="A11" s="27">
        <v>1987</v>
      </c>
      <c r="B11" s="28">
        <v>1015</v>
      </c>
      <c r="C11" s="51">
        <v>769</v>
      </c>
      <c r="D11" s="52">
        <v>50</v>
      </c>
      <c r="E11" s="29">
        <v>304</v>
      </c>
      <c r="F11" s="23">
        <v>202</v>
      </c>
      <c r="G11" s="30">
        <f t="shared" ref="G11:G40" si="4">E11+F11</f>
        <v>506</v>
      </c>
      <c r="H11" s="53">
        <v>13661</v>
      </c>
      <c r="I11" s="54">
        <f t="shared" si="0"/>
        <v>26.99802371541502</v>
      </c>
      <c r="J11" s="31">
        <f t="shared" si="1"/>
        <v>1345.9113300492611</v>
      </c>
      <c r="K11" s="55">
        <v>43.6</v>
      </c>
      <c r="L11" s="81">
        <v>14.8</v>
      </c>
      <c r="M11" s="56">
        <f t="shared" si="2"/>
        <v>28.8</v>
      </c>
      <c r="N11" s="32">
        <f t="shared" si="3"/>
        <v>66.055045871559642</v>
      </c>
    </row>
    <row r="12" spans="1:14" x14ac:dyDescent="0.25">
      <c r="A12" s="27">
        <v>1988</v>
      </c>
      <c r="B12" s="28">
        <v>1130</v>
      </c>
      <c r="C12" s="51">
        <v>817</v>
      </c>
      <c r="D12" s="52">
        <v>59</v>
      </c>
      <c r="E12" s="29">
        <v>115</v>
      </c>
      <c r="F12" s="23">
        <v>213</v>
      </c>
      <c r="G12" s="30">
        <f t="shared" si="4"/>
        <v>328</v>
      </c>
      <c r="H12" s="53">
        <v>13625</v>
      </c>
      <c r="I12" s="54">
        <f t="shared" si="0"/>
        <v>41.539634146341463</v>
      </c>
      <c r="J12" s="31">
        <f t="shared" si="1"/>
        <v>1205.7522123893807</v>
      </c>
      <c r="K12" s="55">
        <v>46</v>
      </c>
      <c r="L12" s="82">
        <v>14.689</v>
      </c>
      <c r="M12" s="56">
        <f t="shared" si="2"/>
        <v>31.311</v>
      </c>
      <c r="N12" s="32">
        <f t="shared" si="3"/>
        <v>68.067391304347822</v>
      </c>
    </row>
    <row r="13" spans="1:14" x14ac:dyDescent="0.25">
      <c r="A13" s="27">
        <v>1989</v>
      </c>
      <c r="B13" s="28">
        <v>1130</v>
      </c>
      <c r="C13" s="51">
        <v>817</v>
      </c>
      <c r="D13" s="52">
        <v>60</v>
      </c>
      <c r="E13" s="29">
        <v>279</v>
      </c>
      <c r="F13" s="23">
        <v>179</v>
      </c>
      <c r="G13" s="30">
        <f t="shared" si="4"/>
        <v>458</v>
      </c>
      <c r="H13" s="53">
        <v>13887</v>
      </c>
      <c r="I13" s="54">
        <f t="shared" si="0"/>
        <v>30.320960698689955</v>
      </c>
      <c r="J13" s="31">
        <f t="shared" si="1"/>
        <v>1228.9380530973451</v>
      </c>
      <c r="K13" s="55">
        <v>46</v>
      </c>
      <c r="L13" s="83">
        <v>16.268000000000001</v>
      </c>
      <c r="M13" s="56">
        <f t="shared" si="2"/>
        <v>29.731999999999999</v>
      </c>
      <c r="N13" s="32">
        <f t="shared" si="3"/>
        <v>64.634782608695645</v>
      </c>
    </row>
    <row r="14" spans="1:14" x14ac:dyDescent="0.25">
      <c r="A14" s="27">
        <v>1990</v>
      </c>
      <c r="B14" s="28">
        <v>1130</v>
      </c>
      <c r="C14" s="51">
        <v>817</v>
      </c>
      <c r="D14" s="52">
        <v>31</v>
      </c>
      <c r="E14" s="29">
        <v>131</v>
      </c>
      <c r="F14" s="23">
        <v>125</v>
      </c>
      <c r="G14" s="30">
        <f t="shared" si="4"/>
        <v>256</v>
      </c>
      <c r="H14" s="53">
        <v>8097</v>
      </c>
      <c r="I14" s="54">
        <f t="shared" si="0"/>
        <v>31.62890625</v>
      </c>
      <c r="J14" s="31">
        <f t="shared" si="1"/>
        <v>716.54867256637169</v>
      </c>
      <c r="K14" s="55">
        <v>46</v>
      </c>
      <c r="L14" s="81">
        <v>20.100000000000001</v>
      </c>
      <c r="M14" s="56">
        <f t="shared" si="2"/>
        <v>25.9</v>
      </c>
      <c r="N14" s="32">
        <f t="shared" si="3"/>
        <v>56.304347826086953</v>
      </c>
    </row>
    <row r="15" spans="1:14" x14ac:dyDescent="0.25">
      <c r="A15" s="27">
        <v>1991</v>
      </c>
      <c r="B15" s="28">
        <v>1130</v>
      </c>
      <c r="C15" s="51">
        <v>817</v>
      </c>
      <c r="D15" s="52">
        <v>58</v>
      </c>
      <c r="E15" s="29">
        <v>247</v>
      </c>
      <c r="F15" s="23">
        <v>302</v>
      </c>
      <c r="G15" s="30">
        <f t="shared" si="4"/>
        <v>549</v>
      </c>
      <c r="H15" s="53">
        <v>13680</v>
      </c>
      <c r="I15" s="54">
        <f t="shared" si="0"/>
        <v>24.918032786885245</v>
      </c>
      <c r="J15" s="31">
        <f t="shared" si="1"/>
        <v>1210.6194690265486</v>
      </c>
      <c r="K15" s="55">
        <v>46</v>
      </c>
      <c r="L15" s="81">
        <v>18.22</v>
      </c>
      <c r="M15" s="56">
        <f t="shared" si="2"/>
        <v>27.78</v>
      </c>
      <c r="N15" s="32">
        <f t="shared" si="3"/>
        <v>60.391304347826093</v>
      </c>
    </row>
    <row r="16" spans="1:14" x14ac:dyDescent="0.25">
      <c r="A16" s="27">
        <v>1992</v>
      </c>
      <c r="B16" s="28">
        <v>1130</v>
      </c>
      <c r="C16" s="51">
        <v>817</v>
      </c>
      <c r="D16" s="52">
        <v>38</v>
      </c>
      <c r="E16" s="29">
        <v>141</v>
      </c>
      <c r="F16" s="23">
        <v>237</v>
      </c>
      <c r="G16" s="30">
        <f t="shared" si="4"/>
        <v>378</v>
      </c>
      <c r="H16" s="53">
        <v>10849</v>
      </c>
      <c r="I16" s="54">
        <f t="shared" si="0"/>
        <v>28.701058201058203</v>
      </c>
      <c r="J16" s="31">
        <f t="shared" si="1"/>
        <v>960.08849557522126</v>
      </c>
      <c r="K16" s="55">
        <v>46</v>
      </c>
      <c r="L16" s="81">
        <v>33.85</v>
      </c>
      <c r="M16" s="56">
        <f t="shared" si="2"/>
        <v>12.149999999999999</v>
      </c>
      <c r="N16" s="32">
        <f t="shared" si="3"/>
        <v>26.413043478260867</v>
      </c>
    </row>
    <row r="17" spans="1:14" x14ac:dyDescent="0.25">
      <c r="A17" s="27">
        <v>1993</v>
      </c>
      <c r="B17" s="28">
        <v>1034</v>
      </c>
      <c r="C17" s="51">
        <v>741</v>
      </c>
      <c r="D17" s="52">
        <v>38</v>
      </c>
      <c r="E17" s="29">
        <v>77</v>
      </c>
      <c r="F17" s="23">
        <v>157</v>
      </c>
      <c r="G17" s="30">
        <f t="shared" si="4"/>
        <v>234</v>
      </c>
      <c r="H17" s="53">
        <v>6604</v>
      </c>
      <c r="I17" s="54">
        <f t="shared" si="0"/>
        <v>28.222222222222221</v>
      </c>
      <c r="J17" s="31">
        <f t="shared" si="1"/>
        <v>638.6847195357833</v>
      </c>
      <c r="K17" s="55">
        <v>44.780999999999999</v>
      </c>
      <c r="L17" s="81">
        <v>21.234000000000002</v>
      </c>
      <c r="M17" s="56">
        <f t="shared" si="2"/>
        <v>23.546999999999997</v>
      </c>
      <c r="N17" s="32">
        <f t="shared" si="3"/>
        <v>52.582568500033489</v>
      </c>
    </row>
    <row r="18" spans="1:14" x14ac:dyDescent="0.25">
      <c r="A18" s="27">
        <v>1994</v>
      </c>
      <c r="B18" s="28">
        <v>1004</v>
      </c>
      <c r="C18" s="51">
        <v>719</v>
      </c>
      <c r="D18" s="52">
        <v>22</v>
      </c>
      <c r="E18" s="29">
        <v>37</v>
      </c>
      <c r="F18" s="23">
        <v>60</v>
      </c>
      <c r="G18" s="30">
        <f t="shared" si="4"/>
        <v>97</v>
      </c>
      <c r="H18" s="53">
        <v>2946</v>
      </c>
      <c r="I18" s="54">
        <f t="shared" si="0"/>
        <v>30.371134020618555</v>
      </c>
      <c r="J18" s="31">
        <f t="shared" si="1"/>
        <v>293.42629482071715</v>
      </c>
      <c r="K18" s="55">
        <v>44.4</v>
      </c>
      <c r="L18" s="81">
        <v>2.6680000000000001</v>
      </c>
      <c r="M18" s="56">
        <f t="shared" si="2"/>
        <v>41.731999999999999</v>
      </c>
      <c r="N18" s="32">
        <f t="shared" si="3"/>
        <v>93.99099099099098</v>
      </c>
    </row>
    <row r="19" spans="1:14" x14ac:dyDescent="0.25">
      <c r="A19" s="27">
        <v>1995</v>
      </c>
      <c r="B19" s="28">
        <v>1004</v>
      </c>
      <c r="C19" s="51">
        <v>719</v>
      </c>
      <c r="D19" s="52">
        <v>22</v>
      </c>
      <c r="E19" s="29">
        <v>1</v>
      </c>
      <c r="F19" s="23">
        <v>72</v>
      </c>
      <c r="G19" s="30">
        <f t="shared" si="4"/>
        <v>73</v>
      </c>
      <c r="H19" s="53">
        <v>2117</v>
      </c>
      <c r="I19" s="54">
        <f t="shared" si="0"/>
        <v>29</v>
      </c>
      <c r="J19" s="31">
        <f t="shared" si="1"/>
        <v>210.8565737051793</v>
      </c>
      <c r="K19" s="55">
        <v>44.4</v>
      </c>
      <c r="L19" s="81">
        <v>9.8279999999999994</v>
      </c>
      <c r="M19" s="56">
        <f t="shared" si="2"/>
        <v>34.572000000000003</v>
      </c>
      <c r="N19" s="32">
        <f t="shared" si="3"/>
        <v>77.86486486486487</v>
      </c>
    </row>
    <row r="20" spans="1:14" x14ac:dyDescent="0.25">
      <c r="A20" s="27">
        <v>1996</v>
      </c>
      <c r="B20" s="28">
        <v>390</v>
      </c>
      <c r="C20" s="51">
        <v>285</v>
      </c>
      <c r="D20" s="52">
        <v>12</v>
      </c>
      <c r="E20" s="29">
        <v>2</v>
      </c>
      <c r="F20" s="23">
        <v>16</v>
      </c>
      <c r="G20" s="30">
        <f t="shared" si="4"/>
        <v>18</v>
      </c>
      <c r="H20" s="53">
        <v>216</v>
      </c>
      <c r="I20" s="54">
        <f t="shared" si="0"/>
        <v>12</v>
      </c>
      <c r="J20" s="31">
        <f t="shared" si="1"/>
        <v>55.384615384615387</v>
      </c>
      <c r="K20" s="55">
        <v>24.312999999999999</v>
      </c>
      <c r="L20" s="81">
        <v>2.1930000000000001</v>
      </c>
      <c r="M20" s="56">
        <f t="shared" si="2"/>
        <v>22.119999999999997</v>
      </c>
      <c r="N20" s="32">
        <f t="shared" si="3"/>
        <v>90.980134084646068</v>
      </c>
    </row>
    <row r="21" spans="1:14" x14ac:dyDescent="0.25">
      <c r="A21" s="27">
        <v>1998</v>
      </c>
      <c r="B21" s="28">
        <v>390</v>
      </c>
      <c r="C21" s="51">
        <v>285</v>
      </c>
      <c r="D21" s="52">
        <v>13</v>
      </c>
      <c r="E21" s="29">
        <v>6</v>
      </c>
      <c r="F21" s="23">
        <v>13</v>
      </c>
      <c r="G21" s="30">
        <f t="shared" si="4"/>
        <v>19</v>
      </c>
      <c r="H21" s="53">
        <v>284</v>
      </c>
      <c r="I21" s="54">
        <f t="shared" si="0"/>
        <v>14.947368421052632</v>
      </c>
      <c r="J21" s="31">
        <f t="shared" si="1"/>
        <v>72.820512820512818</v>
      </c>
      <c r="K21" s="55">
        <v>24.312999999999999</v>
      </c>
      <c r="L21" s="81">
        <v>4.2720000000000002</v>
      </c>
      <c r="M21" s="56">
        <f t="shared" si="2"/>
        <v>20.040999999999997</v>
      </c>
      <c r="N21" s="32">
        <f t="shared" si="3"/>
        <v>82.429153127956241</v>
      </c>
    </row>
    <row r="22" spans="1:14" x14ac:dyDescent="0.25">
      <c r="A22" s="27">
        <v>1999</v>
      </c>
      <c r="B22" s="28">
        <v>690</v>
      </c>
      <c r="C22" s="51">
        <v>451</v>
      </c>
      <c r="D22" s="52">
        <v>15</v>
      </c>
      <c r="E22" s="29">
        <v>39</v>
      </c>
      <c r="F22" s="23">
        <v>19</v>
      </c>
      <c r="G22" s="30">
        <f t="shared" si="4"/>
        <v>58</v>
      </c>
      <c r="H22" s="53">
        <v>660</v>
      </c>
      <c r="I22" s="54">
        <f t="shared" si="0"/>
        <v>11.379310344827585</v>
      </c>
      <c r="J22" s="31">
        <f t="shared" si="1"/>
        <v>95.652173913043484</v>
      </c>
      <c r="K22" s="55">
        <v>32.173000000000002</v>
      </c>
      <c r="L22" s="81">
        <v>3.2949999999999999</v>
      </c>
      <c r="M22" s="56">
        <f t="shared" si="2"/>
        <v>28.878</v>
      </c>
      <c r="N22" s="32">
        <f t="shared" si="3"/>
        <v>89.758493146427128</v>
      </c>
    </row>
    <row r="23" spans="1:14" x14ac:dyDescent="0.25">
      <c r="A23" s="27">
        <v>2000</v>
      </c>
      <c r="B23" s="28">
        <v>484</v>
      </c>
      <c r="C23" s="51">
        <v>299</v>
      </c>
      <c r="D23" s="52">
        <v>10</v>
      </c>
      <c r="E23" s="29">
        <v>7</v>
      </c>
      <c r="F23" s="23">
        <v>9</v>
      </c>
      <c r="G23" s="30">
        <f t="shared" si="4"/>
        <v>16</v>
      </c>
      <c r="H23" s="53">
        <v>495</v>
      </c>
      <c r="I23" s="54">
        <f t="shared" si="0"/>
        <v>30.9375</v>
      </c>
      <c r="J23" s="31">
        <f t="shared" si="1"/>
        <v>102.27272727272727</v>
      </c>
      <c r="K23" s="55">
        <v>19.324999999999999</v>
      </c>
      <c r="L23" s="81">
        <v>8.9710000000000001</v>
      </c>
      <c r="M23" s="56">
        <f t="shared" si="2"/>
        <v>10.353999999999999</v>
      </c>
      <c r="N23" s="32">
        <f t="shared" si="3"/>
        <v>53.578266494178514</v>
      </c>
    </row>
    <row r="24" spans="1:14" x14ac:dyDescent="0.25">
      <c r="A24" s="27">
        <v>2001</v>
      </c>
      <c r="B24" s="28">
        <v>724</v>
      </c>
      <c r="C24" s="51">
        <v>485</v>
      </c>
      <c r="D24" s="52">
        <v>21</v>
      </c>
      <c r="E24" s="29">
        <v>56</v>
      </c>
      <c r="F24" s="23">
        <v>42</v>
      </c>
      <c r="G24" s="30">
        <f t="shared" si="4"/>
        <v>98</v>
      </c>
      <c r="H24" s="53">
        <v>1609</v>
      </c>
      <c r="I24" s="54">
        <f t="shared" si="0"/>
        <v>16.418367346938776</v>
      </c>
      <c r="J24" s="31">
        <f t="shared" si="1"/>
        <v>222.2375690607735</v>
      </c>
      <c r="K24" s="55">
        <v>34.173000000000002</v>
      </c>
      <c r="L24" s="81">
        <v>7.625</v>
      </c>
      <c r="M24" s="56">
        <f t="shared" si="2"/>
        <v>26.548000000000002</v>
      </c>
      <c r="N24" s="32">
        <f t="shared" si="3"/>
        <v>77.687062885904083</v>
      </c>
    </row>
    <row r="25" spans="1:14" x14ac:dyDescent="0.25">
      <c r="A25" s="33">
        <v>2002</v>
      </c>
      <c r="B25" s="34">
        <v>724</v>
      </c>
      <c r="C25" s="57">
        <v>485</v>
      </c>
      <c r="D25" s="58">
        <v>37</v>
      </c>
      <c r="E25" s="35">
        <v>70</v>
      </c>
      <c r="F25" s="36">
        <v>63</v>
      </c>
      <c r="G25" s="30">
        <f t="shared" si="4"/>
        <v>133</v>
      </c>
      <c r="H25" s="59">
        <v>2001</v>
      </c>
      <c r="I25" s="54">
        <f t="shared" si="0"/>
        <v>15.045112781954888</v>
      </c>
      <c r="J25" s="31">
        <f t="shared" si="1"/>
        <v>276.38121546961327</v>
      </c>
      <c r="K25" s="60">
        <v>34.173000000000002</v>
      </c>
      <c r="L25" s="82">
        <v>5.2430000000000003</v>
      </c>
      <c r="M25" s="61">
        <f>K25-L25</f>
        <v>28.93</v>
      </c>
      <c r="N25" s="32">
        <f t="shared" si="3"/>
        <v>84.657478126005913</v>
      </c>
    </row>
    <row r="26" spans="1:14" x14ac:dyDescent="0.25">
      <c r="A26" s="33">
        <v>2003</v>
      </c>
      <c r="B26" s="34">
        <v>784</v>
      </c>
      <c r="C26" s="57">
        <v>530</v>
      </c>
      <c r="D26" s="58">
        <v>28</v>
      </c>
      <c r="E26" s="35">
        <v>41</v>
      </c>
      <c r="F26" s="36">
        <v>71</v>
      </c>
      <c r="G26" s="30">
        <f t="shared" si="4"/>
        <v>112</v>
      </c>
      <c r="H26" s="59">
        <v>2314</v>
      </c>
      <c r="I26" s="54">
        <f t="shared" si="0"/>
        <v>20.660714285714285</v>
      </c>
      <c r="J26" s="31">
        <f t="shared" si="1"/>
        <v>295.15306122448976</v>
      </c>
      <c r="K26" s="60">
        <v>40</v>
      </c>
      <c r="L26" s="82">
        <v>12.1</v>
      </c>
      <c r="M26" s="61">
        <f t="shared" ref="M26:M43" si="5">K26-L26</f>
        <v>27.9</v>
      </c>
      <c r="N26" s="32">
        <f t="shared" si="3"/>
        <v>69.75</v>
      </c>
    </row>
    <row r="27" spans="1:14" x14ac:dyDescent="0.25">
      <c r="A27" s="33">
        <v>2004</v>
      </c>
      <c r="B27" s="34">
        <v>784</v>
      </c>
      <c r="C27" s="57">
        <v>530</v>
      </c>
      <c r="D27" s="58">
        <v>37</v>
      </c>
      <c r="E27" s="35">
        <v>73</v>
      </c>
      <c r="F27" s="36">
        <v>75</v>
      </c>
      <c r="G27" s="30">
        <f t="shared" si="4"/>
        <v>148</v>
      </c>
      <c r="H27" s="59">
        <v>3072</v>
      </c>
      <c r="I27" s="54">
        <f t="shared" si="0"/>
        <v>20.756756756756758</v>
      </c>
      <c r="J27" s="31">
        <f t="shared" si="1"/>
        <v>391.83673469387753</v>
      </c>
      <c r="K27" s="60">
        <v>40</v>
      </c>
      <c r="L27" s="82">
        <v>9.1809999999999992</v>
      </c>
      <c r="M27" s="61">
        <f t="shared" si="5"/>
        <v>30.819000000000003</v>
      </c>
      <c r="N27" s="32">
        <f t="shared" si="3"/>
        <v>77.047499999999999</v>
      </c>
    </row>
    <row r="28" spans="1:14" x14ac:dyDescent="0.25">
      <c r="A28" s="33">
        <v>2005</v>
      </c>
      <c r="B28" s="34">
        <v>834</v>
      </c>
      <c r="C28" s="57">
        <v>560</v>
      </c>
      <c r="D28" s="58">
        <v>37</v>
      </c>
      <c r="E28" s="35">
        <v>33</v>
      </c>
      <c r="F28" s="36">
        <v>115</v>
      </c>
      <c r="G28" s="30">
        <f t="shared" si="4"/>
        <v>148</v>
      </c>
      <c r="H28" s="59">
        <v>1983</v>
      </c>
      <c r="I28" s="54">
        <f t="shared" si="0"/>
        <v>13.398648648648649</v>
      </c>
      <c r="J28" s="31">
        <f t="shared" si="1"/>
        <v>237.76978417266184</v>
      </c>
      <c r="K28" s="60">
        <v>43.128</v>
      </c>
      <c r="L28" s="82">
        <v>4.9870000000000001</v>
      </c>
      <c r="M28" s="61">
        <f t="shared" si="5"/>
        <v>38.140999999999998</v>
      </c>
      <c r="N28" s="32">
        <f t="shared" si="3"/>
        <v>88.436746429233906</v>
      </c>
    </row>
    <row r="29" spans="1:14" x14ac:dyDescent="0.25">
      <c r="A29" s="33">
        <v>2006</v>
      </c>
      <c r="B29" s="34">
        <v>834</v>
      </c>
      <c r="C29" s="57">
        <v>560</v>
      </c>
      <c r="D29" s="58">
        <v>23</v>
      </c>
      <c r="E29" s="35">
        <v>27</v>
      </c>
      <c r="F29" s="36">
        <v>42</v>
      </c>
      <c r="G29" s="30">
        <f t="shared" si="4"/>
        <v>69</v>
      </c>
      <c r="H29" s="59">
        <v>1129</v>
      </c>
      <c r="I29" s="54">
        <f t="shared" si="0"/>
        <v>16.362318840579711</v>
      </c>
      <c r="J29" s="31">
        <f t="shared" si="1"/>
        <v>135.37170263788968</v>
      </c>
      <c r="K29" s="60">
        <v>43.128</v>
      </c>
      <c r="L29" s="82">
        <v>0.83</v>
      </c>
      <c r="M29" s="61">
        <f t="shared" si="5"/>
        <v>42.298000000000002</v>
      </c>
      <c r="N29" s="32">
        <f t="shared" si="3"/>
        <v>98.075496197365979</v>
      </c>
    </row>
    <row r="30" spans="1:14" x14ac:dyDescent="0.25">
      <c r="A30" s="33">
        <v>2007</v>
      </c>
      <c r="B30" s="34">
        <v>800</v>
      </c>
      <c r="C30" s="57">
        <v>530</v>
      </c>
      <c r="D30" s="58">
        <v>26</v>
      </c>
      <c r="E30" s="35">
        <v>71</v>
      </c>
      <c r="F30" s="36">
        <v>81</v>
      </c>
      <c r="G30" s="30">
        <f t="shared" si="4"/>
        <v>152</v>
      </c>
      <c r="H30" s="59">
        <v>2838</v>
      </c>
      <c r="I30" s="54">
        <f t="shared" si="0"/>
        <v>18.671052631578949</v>
      </c>
      <c r="J30" s="31">
        <f t="shared" si="1"/>
        <v>354.75</v>
      </c>
      <c r="K30" s="60">
        <v>41.128</v>
      </c>
      <c r="L30" s="82">
        <v>1.3080000000000001</v>
      </c>
      <c r="M30" s="61">
        <f t="shared" si="5"/>
        <v>39.82</v>
      </c>
      <c r="N30" s="32">
        <f t="shared" si="3"/>
        <v>96.819684886208918</v>
      </c>
    </row>
    <row r="31" spans="1:14" x14ac:dyDescent="0.25">
      <c r="A31" s="33">
        <v>2008</v>
      </c>
      <c r="B31" s="34">
        <v>800</v>
      </c>
      <c r="C31" s="57">
        <v>530</v>
      </c>
      <c r="D31" s="58">
        <v>31</v>
      </c>
      <c r="E31" s="35">
        <v>60</v>
      </c>
      <c r="F31" s="36">
        <v>52</v>
      </c>
      <c r="G31" s="30">
        <f t="shared" si="4"/>
        <v>112</v>
      </c>
      <c r="H31" s="59">
        <v>1797</v>
      </c>
      <c r="I31" s="54">
        <f t="shared" si="0"/>
        <v>16.044642857142858</v>
      </c>
      <c r="J31" s="31">
        <f t="shared" si="1"/>
        <v>224.625</v>
      </c>
      <c r="K31" s="60">
        <v>41.128</v>
      </c>
      <c r="L31" s="82">
        <v>2.2999999999999998</v>
      </c>
      <c r="M31" s="61">
        <f t="shared" si="5"/>
        <v>38.828000000000003</v>
      </c>
      <c r="N31" s="32">
        <f t="shared" si="3"/>
        <v>94.407702781560005</v>
      </c>
    </row>
    <row r="32" spans="1:14" x14ac:dyDescent="0.25">
      <c r="A32" s="33">
        <v>2009</v>
      </c>
      <c r="B32" s="34">
        <v>800</v>
      </c>
      <c r="C32" s="57">
        <v>530</v>
      </c>
      <c r="D32" s="58">
        <v>35</v>
      </c>
      <c r="E32" s="35">
        <v>102</v>
      </c>
      <c r="F32" s="36">
        <v>58</v>
      </c>
      <c r="G32" s="30">
        <f t="shared" si="4"/>
        <v>160</v>
      </c>
      <c r="H32" s="59">
        <v>2142</v>
      </c>
      <c r="I32" s="54">
        <f t="shared" si="0"/>
        <v>13.387499999999999</v>
      </c>
      <c r="J32" s="31">
        <f t="shared" si="1"/>
        <v>267.75</v>
      </c>
      <c r="K32" s="60">
        <v>41.128</v>
      </c>
      <c r="L32" s="82">
        <v>1.0469999999999999</v>
      </c>
      <c r="M32" s="61">
        <f t="shared" si="5"/>
        <v>40.081000000000003</v>
      </c>
      <c r="N32" s="32">
        <f t="shared" si="3"/>
        <v>97.454289048823185</v>
      </c>
    </row>
    <row r="33" spans="1:14" x14ac:dyDescent="0.25">
      <c r="A33" s="33">
        <v>2010</v>
      </c>
      <c r="B33" s="34">
        <v>800</v>
      </c>
      <c r="C33" s="57">
        <v>530</v>
      </c>
      <c r="D33" s="58">
        <v>34</v>
      </c>
      <c r="E33" s="35">
        <v>87</v>
      </c>
      <c r="F33" s="36">
        <v>58</v>
      </c>
      <c r="G33" s="30">
        <f t="shared" si="4"/>
        <v>145</v>
      </c>
      <c r="H33" s="59">
        <v>1420</v>
      </c>
      <c r="I33" s="54">
        <f t="shared" si="0"/>
        <v>9.7931034482758612</v>
      </c>
      <c r="J33" s="31">
        <f t="shared" si="1"/>
        <v>177.5</v>
      </c>
      <c r="K33" s="60">
        <v>41.128</v>
      </c>
      <c r="L33" s="82">
        <v>0.57399999999999995</v>
      </c>
      <c r="M33" s="61">
        <f t="shared" si="5"/>
        <v>40.554000000000002</v>
      </c>
      <c r="N33" s="32">
        <f t="shared" si="3"/>
        <v>98.604357128963244</v>
      </c>
    </row>
    <row r="34" spans="1:14" x14ac:dyDescent="0.25">
      <c r="A34" s="33">
        <v>2011</v>
      </c>
      <c r="B34" s="34">
        <v>800</v>
      </c>
      <c r="C34" s="57">
        <v>530</v>
      </c>
      <c r="D34" s="58">
        <v>39</v>
      </c>
      <c r="E34" s="35">
        <v>76</v>
      </c>
      <c r="F34" s="36">
        <v>57</v>
      </c>
      <c r="G34" s="30">
        <f t="shared" si="4"/>
        <v>133</v>
      </c>
      <c r="H34" s="59">
        <v>1543</v>
      </c>
      <c r="I34" s="54">
        <f t="shared" si="0"/>
        <v>11.601503759398497</v>
      </c>
      <c r="J34" s="31">
        <f t="shared" si="1"/>
        <v>192.875</v>
      </c>
      <c r="K34" s="60">
        <v>41.128</v>
      </c>
      <c r="L34" s="82">
        <v>1.373</v>
      </c>
      <c r="M34" s="61">
        <f t="shared" si="5"/>
        <v>39.755000000000003</v>
      </c>
      <c r="N34" s="32">
        <f t="shared" si="3"/>
        <v>96.661641703948646</v>
      </c>
    </row>
    <row r="35" spans="1:14" x14ac:dyDescent="0.25">
      <c r="A35" s="33">
        <v>2012</v>
      </c>
      <c r="B35" s="34">
        <v>800</v>
      </c>
      <c r="C35" s="57">
        <v>530</v>
      </c>
      <c r="D35" s="58">
        <v>22</v>
      </c>
      <c r="E35" s="35">
        <v>37</v>
      </c>
      <c r="F35" s="36">
        <v>72</v>
      </c>
      <c r="G35" s="30">
        <f t="shared" si="4"/>
        <v>109</v>
      </c>
      <c r="H35" s="59">
        <v>1240</v>
      </c>
      <c r="I35" s="54">
        <f t="shared" si="0"/>
        <v>11.376146788990825</v>
      </c>
      <c r="J35" s="31">
        <f t="shared" si="1"/>
        <v>155</v>
      </c>
      <c r="K35" s="60">
        <v>41.128</v>
      </c>
      <c r="L35" s="82">
        <v>12.095000000000001</v>
      </c>
      <c r="M35" s="61">
        <f t="shared" si="5"/>
        <v>29.033000000000001</v>
      </c>
      <c r="N35" s="32">
        <f t="shared" si="3"/>
        <v>70.591810931725348</v>
      </c>
    </row>
    <row r="36" spans="1:14" x14ac:dyDescent="0.25">
      <c r="A36" s="33">
        <v>2013</v>
      </c>
      <c r="B36" s="34">
        <v>800</v>
      </c>
      <c r="C36" s="57">
        <v>530</v>
      </c>
      <c r="D36" s="58">
        <v>31</v>
      </c>
      <c r="E36" s="35">
        <v>38</v>
      </c>
      <c r="F36" s="36">
        <v>49</v>
      </c>
      <c r="G36" s="30">
        <f t="shared" si="4"/>
        <v>87</v>
      </c>
      <c r="H36" s="59">
        <v>1169</v>
      </c>
      <c r="I36" s="54">
        <f t="shared" si="0"/>
        <v>13.436781609195402</v>
      </c>
      <c r="J36" s="31">
        <f t="shared" si="1"/>
        <v>146.125</v>
      </c>
      <c r="K36" s="60">
        <v>41.128</v>
      </c>
      <c r="L36" s="82">
        <v>0.88449999999999995</v>
      </c>
      <c r="M36" s="61">
        <f t="shared" si="5"/>
        <v>40.243499999999997</v>
      </c>
      <c r="N36" s="32">
        <f t="shared" si="3"/>
        <v>97.849397004473843</v>
      </c>
    </row>
    <row r="37" spans="1:14" x14ac:dyDescent="0.25">
      <c r="A37" s="33">
        <v>2014</v>
      </c>
      <c r="B37" s="34">
        <v>861.4</v>
      </c>
      <c r="C37" s="57">
        <v>580</v>
      </c>
      <c r="D37" s="58">
        <v>23</v>
      </c>
      <c r="E37" s="35">
        <v>29</v>
      </c>
      <c r="F37" s="36">
        <v>51</v>
      </c>
      <c r="G37" s="30">
        <f t="shared" si="4"/>
        <v>80</v>
      </c>
      <c r="H37" s="59">
        <v>850</v>
      </c>
      <c r="I37" s="54">
        <f t="shared" si="0"/>
        <v>10.625</v>
      </c>
      <c r="J37" s="31">
        <f t="shared" si="1"/>
        <v>98.676573020664037</v>
      </c>
      <c r="K37" s="60">
        <v>41.128</v>
      </c>
      <c r="L37" s="82">
        <v>1.64</v>
      </c>
      <c r="M37" s="61">
        <f t="shared" si="5"/>
        <v>39.488</v>
      </c>
      <c r="N37" s="32">
        <f t="shared" si="3"/>
        <v>96.012448939894952</v>
      </c>
    </row>
    <row r="38" spans="1:14" x14ac:dyDescent="0.25">
      <c r="A38" s="33">
        <v>2015</v>
      </c>
      <c r="B38" s="34">
        <v>920</v>
      </c>
      <c r="C38" s="57">
        <v>616</v>
      </c>
      <c r="D38" s="58">
        <v>30</v>
      </c>
      <c r="E38" s="35">
        <v>50</v>
      </c>
      <c r="F38" s="36">
        <v>86</v>
      </c>
      <c r="G38" s="30">
        <f t="shared" si="4"/>
        <v>136</v>
      </c>
      <c r="H38" s="59">
        <v>1424</v>
      </c>
      <c r="I38" s="54">
        <f t="shared" si="0"/>
        <v>10.470588235294118</v>
      </c>
      <c r="J38" s="31">
        <f t="shared" si="1"/>
        <v>154.78260869565216</v>
      </c>
      <c r="K38" s="60">
        <v>42.7</v>
      </c>
      <c r="L38" s="82">
        <v>6.2560000000000002</v>
      </c>
      <c r="M38" s="61">
        <f t="shared" si="5"/>
        <v>36.444000000000003</v>
      </c>
      <c r="N38" s="32">
        <f t="shared" si="3"/>
        <v>85.348946135831383</v>
      </c>
    </row>
    <row r="39" spans="1:14" x14ac:dyDescent="0.25">
      <c r="A39" s="33">
        <v>2016</v>
      </c>
      <c r="B39" s="34">
        <v>920</v>
      </c>
      <c r="C39" s="57">
        <v>616</v>
      </c>
      <c r="D39" s="58">
        <v>30</v>
      </c>
      <c r="E39" s="35">
        <v>82</v>
      </c>
      <c r="F39" s="36">
        <v>81</v>
      </c>
      <c r="G39" s="30">
        <f t="shared" si="4"/>
        <v>163</v>
      </c>
      <c r="H39" s="59">
        <v>1800</v>
      </c>
      <c r="I39" s="54">
        <f t="shared" si="0"/>
        <v>11.042944785276074</v>
      </c>
      <c r="J39" s="31">
        <f t="shared" si="1"/>
        <v>195.65217391304347</v>
      </c>
      <c r="K39" s="60">
        <v>42.7</v>
      </c>
      <c r="L39" s="82">
        <v>1.64</v>
      </c>
      <c r="M39" s="61">
        <f t="shared" si="5"/>
        <v>41.06</v>
      </c>
      <c r="N39" s="32">
        <f t="shared" si="3"/>
        <v>96.159250585480095</v>
      </c>
    </row>
    <row r="40" spans="1:14" x14ac:dyDescent="0.25">
      <c r="A40" s="33">
        <v>2017</v>
      </c>
      <c r="B40" s="34">
        <v>921.4</v>
      </c>
      <c r="C40" s="57">
        <v>616</v>
      </c>
      <c r="D40" s="58">
        <v>32</v>
      </c>
      <c r="E40" s="35">
        <v>82</v>
      </c>
      <c r="F40" s="36">
        <v>74</v>
      </c>
      <c r="G40" s="30">
        <f t="shared" si="4"/>
        <v>156</v>
      </c>
      <c r="H40" s="59">
        <v>1384</v>
      </c>
      <c r="I40" s="54">
        <f t="shared" si="0"/>
        <v>8.8717948717948723</v>
      </c>
      <c r="J40" s="31">
        <f t="shared" si="1"/>
        <v>150.20620794443238</v>
      </c>
      <c r="K40" s="60">
        <v>42.7</v>
      </c>
      <c r="L40" s="82">
        <v>3.21</v>
      </c>
      <c r="M40" s="61">
        <f t="shared" si="5"/>
        <v>39.49</v>
      </c>
      <c r="N40" s="32">
        <f t="shared" si="3"/>
        <v>92.482435597189692</v>
      </c>
    </row>
    <row r="41" spans="1:14" x14ac:dyDescent="0.25">
      <c r="A41" s="33">
        <v>2018</v>
      </c>
      <c r="B41" s="34">
        <v>921.4</v>
      </c>
      <c r="C41" s="57">
        <v>616</v>
      </c>
      <c r="D41" s="58">
        <v>31</v>
      </c>
      <c r="E41" s="35">
        <v>47</v>
      </c>
      <c r="F41" s="36">
        <v>67</v>
      </c>
      <c r="G41" s="88">
        <f>SUM(E41:F41)</f>
        <v>114</v>
      </c>
      <c r="H41" s="59">
        <v>1187</v>
      </c>
      <c r="I41" s="89">
        <v>10.412280701754385</v>
      </c>
      <c r="J41" s="90">
        <v>128.8257000217061</v>
      </c>
      <c r="K41" s="60">
        <v>42.7</v>
      </c>
      <c r="L41" s="82">
        <v>2.41</v>
      </c>
      <c r="M41" s="61">
        <v>40.290000000000006</v>
      </c>
      <c r="N41" s="91">
        <v>94.355971896955509</v>
      </c>
    </row>
    <row r="42" spans="1:14" x14ac:dyDescent="0.25">
      <c r="A42" s="33">
        <v>2019</v>
      </c>
      <c r="B42" s="34">
        <v>921.4</v>
      </c>
      <c r="C42" s="57">
        <v>616</v>
      </c>
      <c r="D42" s="58">
        <v>34</v>
      </c>
      <c r="E42" s="35">
        <v>69</v>
      </c>
      <c r="F42" s="36">
        <v>53</v>
      </c>
      <c r="G42" s="88">
        <f t="shared" ref="G42:G43" si="6">SUM(E42:F42)</f>
        <v>122</v>
      </c>
      <c r="H42" s="59">
        <v>1170</v>
      </c>
      <c r="I42" s="89">
        <v>9.5901639344262293</v>
      </c>
      <c r="J42" s="90">
        <v>126.9806815715216</v>
      </c>
      <c r="K42" s="60">
        <v>42.7</v>
      </c>
      <c r="L42" s="82">
        <v>0</v>
      </c>
      <c r="M42" s="61">
        <v>42.7</v>
      </c>
      <c r="N42" s="91">
        <v>100</v>
      </c>
    </row>
    <row r="43" spans="1:14" ht="13.8" thickBot="1" x14ac:dyDescent="0.3">
      <c r="A43" s="87">
        <v>2020</v>
      </c>
      <c r="B43" s="37">
        <v>681.5</v>
      </c>
      <c r="C43" s="62">
        <v>430</v>
      </c>
      <c r="D43" s="63">
        <v>43</v>
      </c>
      <c r="E43" s="38">
        <v>92</v>
      </c>
      <c r="F43" s="39">
        <v>106</v>
      </c>
      <c r="G43" s="86">
        <f t="shared" si="6"/>
        <v>198</v>
      </c>
      <c r="H43" s="64">
        <v>2038</v>
      </c>
      <c r="I43" s="65">
        <f t="shared" si="0"/>
        <v>10.292929292929292</v>
      </c>
      <c r="J43" s="40">
        <f t="shared" si="1"/>
        <v>299.04622157006605</v>
      </c>
      <c r="K43" s="66">
        <v>27.85</v>
      </c>
      <c r="L43" s="84">
        <v>2.36</v>
      </c>
      <c r="M43" s="67">
        <f t="shared" si="5"/>
        <v>25.490000000000002</v>
      </c>
      <c r="N43" s="41">
        <f t="shared" si="3"/>
        <v>91.526032315978455</v>
      </c>
    </row>
    <row r="44" spans="1:14" ht="14.4" thickTop="1" thickBot="1" x14ac:dyDescent="0.3">
      <c r="A44" s="42"/>
      <c r="B44" s="68"/>
      <c r="C44" s="69"/>
      <c r="D44" s="69"/>
      <c r="E44" s="69"/>
      <c r="F44" s="70"/>
      <c r="G44" s="68"/>
      <c r="H44" s="69"/>
      <c r="I44" s="69"/>
      <c r="J44" s="71"/>
      <c r="K44" s="69"/>
      <c r="L44" s="85"/>
      <c r="M44" s="68"/>
      <c r="N44" s="75"/>
    </row>
    <row r="45" spans="1:14" ht="14.4" thickTop="1" thickBot="1" x14ac:dyDescent="0.3">
      <c r="A45" s="43" t="s">
        <v>21</v>
      </c>
      <c r="B45" s="44">
        <f>AVERAGE(B9:B44)</f>
        <v>852.34571428571451</v>
      </c>
      <c r="C45" s="44">
        <f t="shared" ref="C45:N45" si="7">AVERAGE(C9:C44)</f>
        <v>588.94285714285718</v>
      </c>
      <c r="D45" s="44">
        <f t="shared" si="7"/>
        <v>32.971428571428568</v>
      </c>
      <c r="E45" s="44">
        <f t="shared" si="7"/>
        <v>95.085714285714289</v>
      </c>
      <c r="F45" s="44">
        <f t="shared" si="7"/>
        <v>93.457142857142856</v>
      </c>
      <c r="G45" s="44">
        <f t="shared" si="7"/>
        <v>188.54285714285714</v>
      </c>
      <c r="H45" s="44">
        <f t="shared" si="7"/>
        <v>4113</v>
      </c>
      <c r="I45" s="44">
        <f t="shared" si="7"/>
        <v>18.652717467064587</v>
      </c>
      <c r="J45" s="44">
        <f t="shared" si="7"/>
        <v>428.01300306118878</v>
      </c>
      <c r="K45" s="44">
        <f t="shared" si="7"/>
        <v>39.939457142857144</v>
      </c>
      <c r="L45" s="44">
        <f t="shared" si="7"/>
        <v>7.79127142857143</v>
      </c>
      <c r="M45" s="44">
        <f t="shared" si="7"/>
        <v>32.148185714285717</v>
      </c>
      <c r="N45" s="44">
        <f t="shared" si="7"/>
        <v>80.799990493679999</v>
      </c>
    </row>
    <row r="46" spans="1:14" ht="13.8" thickTop="1" x14ac:dyDescent="0.25"/>
  </sheetData>
  <mergeCells count="4">
    <mergeCell ref="C3:M3"/>
    <mergeCell ref="E6:G6"/>
    <mergeCell ref="H6:J6"/>
    <mergeCell ref="K6:L6"/>
  </mergeCells>
  <phoneticPr fontId="0" type="noConversion"/>
  <pageMargins left="0.86614173228346458" right="0.27559055118110237" top="0.82677165354330717" bottom="0.74803149606299213" header="0.51181102362204722" footer="0.51181102362204722"/>
  <pageSetup paperSize="9" scale="97" orientation="landscape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</dc:creator>
  <cp:lastModifiedBy>oper1</cp:lastModifiedBy>
  <cp:lastPrinted>2013-10-23T08:16:10Z</cp:lastPrinted>
  <dcterms:created xsi:type="dcterms:W3CDTF">2003-12-02T11:48:24Z</dcterms:created>
  <dcterms:modified xsi:type="dcterms:W3CDTF">2020-11-03T08:31:00Z</dcterms:modified>
</cp:coreProperties>
</file>